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8624" windowHeight="7128"/>
  </bookViews>
  <sheets>
    <sheet name="higher of recon" sheetId="1" r:id="rId1"/>
  </sheets>
  <calcPr calcId="145621"/>
</workbook>
</file>

<file path=xl/calcChain.xml><?xml version="1.0" encoding="utf-8"?>
<calcChain xmlns="http://schemas.openxmlformats.org/spreadsheetml/2006/main">
  <c r="K29" i="1" l="1"/>
  <c r="E22" i="1"/>
  <c r="I21" i="1"/>
  <c r="C20" i="1"/>
  <c r="J16" i="1"/>
  <c r="K16" i="1" s="1"/>
  <c r="D16" i="1"/>
  <c r="J15" i="1"/>
  <c r="K15" i="1" s="1"/>
  <c r="K28" i="1" s="1"/>
  <c r="J28" i="1" s="1"/>
  <c r="J30" i="1" s="1"/>
  <c r="D15" i="1"/>
  <c r="E15" i="1" s="1"/>
  <c r="K14" i="1"/>
  <c r="E14" i="1"/>
  <c r="K13" i="1"/>
  <c r="E13" i="1"/>
  <c r="K12" i="1"/>
  <c r="E12" i="1"/>
  <c r="E21" i="1" l="1"/>
  <c r="D21" i="1" s="1"/>
  <c r="D23" i="1" s="1"/>
  <c r="K30" i="1"/>
  <c r="E16" i="1"/>
  <c r="E23" i="1" l="1"/>
  <c r="J32" i="1"/>
  <c r="K32" i="1" s="1"/>
</calcChain>
</file>

<file path=xl/sharedStrings.xml><?xml version="1.0" encoding="utf-8"?>
<sst xmlns="http://schemas.openxmlformats.org/spreadsheetml/2006/main" count="64" uniqueCount="39">
  <si>
    <t>2014-15 School Age Reconciliation Rates</t>
  </si>
  <si>
    <t>Total Cost Screen Calculation Using "Higher Of" Prior Year's Reconciliation Rate plus growth or Current Year's Prospective Rate</t>
  </si>
  <si>
    <t>ABC School</t>
  </si>
  <si>
    <t>2014-15 Recon Rate</t>
  </si>
  <si>
    <t>A. Previous Methodology</t>
  </si>
  <si>
    <t>B. Higher Of 2013-14 Reconciliation plus growth or 2014-15 Prospective Rate</t>
  </si>
  <si>
    <t>1)</t>
  </si>
  <si>
    <t>Care Days</t>
  </si>
  <si>
    <t>Amount</t>
  </si>
  <si>
    <t>Per Diem</t>
  </si>
  <si>
    <t>2)</t>
  </si>
  <si>
    <t>Non-Direct Care Costs</t>
  </si>
  <si>
    <t>3)</t>
  </si>
  <si>
    <t>Direct Care Costs</t>
  </si>
  <si>
    <t>4)</t>
  </si>
  <si>
    <t>Offsetting Revenues</t>
  </si>
  <si>
    <t>5)</t>
  </si>
  <si>
    <t>Gross Costs</t>
  </si>
  <si>
    <t>6)</t>
  </si>
  <si>
    <t>NDC screen</t>
  </si>
  <si>
    <t>7)</t>
  </si>
  <si>
    <t>Total Cost Screen:</t>
  </si>
  <si>
    <t>Total Cost Screen "Higher Of":</t>
  </si>
  <si>
    <t>2013-14 Recon Per diem</t>
  </si>
  <si>
    <t>7a)</t>
  </si>
  <si>
    <t>2013-14 Recon plus growth</t>
  </si>
  <si>
    <t xml:space="preserve">Times 2014-15 approved growth </t>
  </si>
  <si>
    <t>2014-15 Recon Max per diem</t>
  </si>
  <si>
    <t>Total Cost Screen</t>
  </si>
  <si>
    <t>8)</t>
  </si>
  <si>
    <t>TCS Waiver</t>
  </si>
  <si>
    <t>9)</t>
  </si>
  <si>
    <t>Final Reimbursable $$</t>
  </si>
  <si>
    <t>OR</t>
  </si>
  <si>
    <t>7b)</t>
  </si>
  <si>
    <t>2014-15 Prosp Rate</t>
  </si>
  <si>
    <t>2014-15 Prospective Per Diem</t>
  </si>
  <si>
    <t>10)</t>
  </si>
  <si>
    <t>Change in Final Reimbursable $$ (B9 less A9)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</si>
</sst>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1" applyFont="1" applyAlignment="1">
      <alignment horizontal="right"/>
    </xf>
    <xf numFmtId="0" fontId="1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/>
    <xf numFmtId="3" fontId="1" fillId="0" borderId="0" xfId="1" applyNumberFormat="1" applyFont="1"/>
    <xf numFmtId="0" fontId="4" fillId="0" borderId="0" xfId="1" applyFont="1" applyBorder="1" applyAlignment="1">
      <alignment horizontal="right"/>
    </xf>
    <xf numFmtId="164" fontId="1" fillId="0" borderId="0" xfId="1" applyNumberFormat="1" applyFont="1" applyFill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4" fontId="1" fillId="0" borderId="0" xfId="1" applyNumberFormat="1" applyFont="1"/>
    <xf numFmtId="165" fontId="1" fillId="0" borderId="0" xfId="1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10" fontId="1" fillId="0" borderId="1" xfId="1" applyNumberFormat="1" applyFont="1" applyBorder="1"/>
    <xf numFmtId="5" fontId="1" fillId="0" borderId="0" xfId="1" applyNumberFormat="1" applyFont="1"/>
    <xf numFmtId="7" fontId="1" fillId="0" borderId="0" xfId="1" applyNumberFormat="1" applyFont="1"/>
    <xf numFmtId="164" fontId="1" fillId="0" borderId="1" xfId="1" applyNumberFormat="1" applyFont="1" applyBorder="1" applyAlignment="1">
      <alignment horizontal="right"/>
    </xf>
    <xf numFmtId="165" fontId="1" fillId="0" borderId="1" xfId="1" applyNumberFormat="1" applyFont="1" applyBorder="1"/>
    <xf numFmtId="0" fontId="3" fillId="0" borderId="0" xfId="0" applyFont="1" applyAlignment="1">
      <alignment horizontal="center"/>
    </xf>
    <xf numFmtId="10" fontId="1" fillId="0" borderId="0" xfId="1" applyNumberFormat="1" applyFont="1" applyBorder="1"/>
    <xf numFmtId="44" fontId="1" fillId="0" borderId="0" xfId="1" applyNumberFormat="1" applyFont="1"/>
    <xf numFmtId="0" fontId="1" fillId="2" borderId="0" xfId="0" applyFont="1" applyFill="1"/>
    <xf numFmtId="165" fontId="1" fillId="2" borderId="0" xfId="0" applyNumberFormat="1" applyFont="1" applyFill="1"/>
    <xf numFmtId="164" fontId="1" fillId="0" borderId="0" xfId="1" applyNumberFormat="1" applyFont="1" applyAlignment="1">
      <alignment horizontal="right"/>
    </xf>
    <xf numFmtId="165" fontId="1" fillId="0" borderId="0" xfId="1" applyNumberFormat="1" applyFont="1" applyFill="1"/>
    <xf numFmtId="164" fontId="1" fillId="0" borderId="0" xfId="0" applyNumberFormat="1" applyFont="1"/>
    <xf numFmtId="165" fontId="1" fillId="0" borderId="0" xfId="0" applyNumberFormat="1" applyFont="1"/>
    <xf numFmtId="0" fontId="1" fillId="0" borderId="0" xfId="1" applyFont="1" applyBorder="1"/>
    <xf numFmtId="165" fontId="1" fillId="0" borderId="0" xfId="1" applyNumberFormat="1" applyFont="1" applyBorder="1"/>
    <xf numFmtId="164" fontId="1" fillId="0" borderId="0" xfId="1" applyNumberFormat="1" applyFont="1" applyBorder="1"/>
    <xf numFmtId="7" fontId="1" fillId="0" borderId="0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D29" sqref="D29"/>
    </sheetView>
  </sheetViews>
  <sheetFormatPr defaultRowHeight="13.2" x14ac:dyDescent="0.25"/>
  <cols>
    <col min="1" max="1" width="3.21875" style="1" customWidth="1"/>
    <col min="2" max="2" width="39" style="1" customWidth="1"/>
    <col min="3" max="3" width="8.88671875" style="1"/>
    <col min="4" max="4" width="9.88671875" style="1" bestFit="1" customWidth="1"/>
    <col min="5" max="5" width="8.88671875" style="1"/>
    <col min="6" max="6" width="1.88671875" style="1" customWidth="1"/>
    <col min="7" max="7" width="4.109375" style="3" customWidth="1"/>
    <col min="8" max="8" width="32.88671875" style="1" bestFit="1" customWidth="1"/>
    <col min="9" max="9" width="8.88671875" style="1"/>
    <col min="10" max="10" width="9.21875" style="1" bestFit="1" customWidth="1"/>
    <col min="11" max="16384" width="8.88671875" style="1"/>
  </cols>
  <sheetData>
    <row r="1" spans="1:11" x14ac:dyDescent="0.25">
      <c r="E1" s="2" t="s">
        <v>0</v>
      </c>
    </row>
    <row r="2" spans="1:11" x14ac:dyDescent="0.25">
      <c r="E2" s="2" t="s">
        <v>1</v>
      </c>
    </row>
    <row r="4" spans="1:11" x14ac:dyDescent="0.25">
      <c r="A4" s="4"/>
      <c r="B4" s="5" t="s">
        <v>2</v>
      </c>
      <c r="C4" s="5"/>
      <c r="D4" s="5"/>
      <c r="E4" s="5"/>
      <c r="H4" s="5" t="s">
        <v>2</v>
      </c>
    </row>
    <row r="5" spans="1:11" x14ac:dyDescent="0.25">
      <c r="A5" s="4"/>
      <c r="B5" s="5" t="s">
        <v>3</v>
      </c>
      <c r="C5" s="5"/>
      <c r="D5" s="5"/>
      <c r="E5" s="5"/>
      <c r="H5" s="5" t="s">
        <v>3</v>
      </c>
    </row>
    <row r="6" spans="1:11" x14ac:dyDescent="0.25">
      <c r="A6" s="4"/>
      <c r="B6" s="5"/>
      <c r="C6" s="5"/>
      <c r="D6" s="5"/>
      <c r="E6" s="5"/>
    </row>
    <row r="7" spans="1:11" x14ac:dyDescent="0.25">
      <c r="A7" s="6" t="s">
        <v>4</v>
      </c>
      <c r="B7" s="5"/>
      <c r="C7" s="5"/>
      <c r="D7" s="5"/>
      <c r="E7" s="5"/>
      <c r="G7" s="7" t="s">
        <v>5</v>
      </c>
      <c r="H7" s="5"/>
      <c r="I7" s="5"/>
      <c r="J7" s="5"/>
      <c r="K7" s="5"/>
    </row>
    <row r="8" spans="1:11" x14ac:dyDescent="0.25">
      <c r="A8" s="6"/>
      <c r="B8" s="5"/>
      <c r="C8" s="5"/>
      <c r="D8" s="5"/>
      <c r="E8" s="5"/>
      <c r="G8" s="7"/>
      <c r="H8" s="5"/>
      <c r="I8" s="5"/>
      <c r="J8" s="5"/>
      <c r="K8" s="5"/>
    </row>
    <row r="9" spans="1:11" x14ac:dyDescent="0.25">
      <c r="A9" s="4" t="s">
        <v>6</v>
      </c>
      <c r="B9" s="5" t="s">
        <v>7</v>
      </c>
      <c r="C9" s="5"/>
      <c r="D9" s="8">
        <v>5000</v>
      </c>
      <c r="E9" s="5"/>
      <c r="G9" s="4" t="s">
        <v>6</v>
      </c>
      <c r="H9" s="5" t="s">
        <v>7</v>
      </c>
      <c r="I9" s="5"/>
      <c r="J9" s="8">
        <v>5000</v>
      </c>
      <c r="K9" s="5"/>
    </row>
    <row r="10" spans="1:11" x14ac:dyDescent="0.25">
      <c r="A10" s="4"/>
      <c r="B10" s="5"/>
      <c r="C10" s="5"/>
      <c r="D10" s="8"/>
      <c r="E10" s="5"/>
      <c r="G10" s="4"/>
      <c r="H10" s="5"/>
      <c r="I10" s="5"/>
      <c r="J10" s="8"/>
      <c r="K10" s="5"/>
    </row>
    <row r="11" spans="1:11" x14ac:dyDescent="0.25">
      <c r="A11" s="4"/>
      <c r="B11" s="5"/>
      <c r="C11" s="5"/>
      <c r="D11" s="9" t="s">
        <v>8</v>
      </c>
      <c r="E11" s="9" t="s">
        <v>9</v>
      </c>
      <c r="G11" s="4"/>
      <c r="H11" s="5"/>
      <c r="I11" s="5"/>
      <c r="J11" s="9" t="s">
        <v>8</v>
      </c>
      <c r="K11" s="9" t="s">
        <v>9</v>
      </c>
    </row>
    <row r="12" spans="1:11" x14ac:dyDescent="0.25">
      <c r="A12" s="4" t="s">
        <v>10</v>
      </c>
      <c r="B12" s="5" t="s">
        <v>11</v>
      </c>
      <c r="C12" s="5"/>
      <c r="D12" s="10">
        <v>200000</v>
      </c>
      <c r="E12" s="11">
        <f>D12/$D$9</f>
        <v>40</v>
      </c>
      <c r="G12" s="4" t="s">
        <v>10</v>
      </c>
      <c r="H12" s="5" t="s">
        <v>11</v>
      </c>
      <c r="I12" s="5"/>
      <c r="J12" s="10">
        <v>200000</v>
      </c>
      <c r="K12" s="11">
        <f>J12/$D$9</f>
        <v>40</v>
      </c>
    </row>
    <row r="13" spans="1:11" x14ac:dyDescent="0.25">
      <c r="A13" s="4" t="s">
        <v>12</v>
      </c>
      <c r="B13" s="5" t="s">
        <v>13</v>
      </c>
      <c r="C13" s="5"/>
      <c r="D13" s="10">
        <v>550000</v>
      </c>
      <c r="E13" s="11">
        <f>D13/$D$9</f>
        <v>110</v>
      </c>
      <c r="G13" s="4" t="s">
        <v>12</v>
      </c>
      <c r="H13" s="5" t="s">
        <v>13</v>
      </c>
      <c r="I13" s="5"/>
      <c r="J13" s="10">
        <v>550000</v>
      </c>
      <c r="K13" s="11">
        <f>J13/$D$9</f>
        <v>110</v>
      </c>
    </row>
    <row r="14" spans="1:11" x14ac:dyDescent="0.25">
      <c r="A14" s="4" t="s">
        <v>14</v>
      </c>
      <c r="B14" s="5" t="s">
        <v>15</v>
      </c>
      <c r="C14" s="5"/>
      <c r="D14" s="12">
        <v>0</v>
      </c>
      <c r="E14" s="13">
        <f>D14/$D$9</f>
        <v>0</v>
      </c>
      <c r="G14" s="4" t="s">
        <v>14</v>
      </c>
      <c r="H14" s="5" t="s">
        <v>15</v>
      </c>
      <c r="I14" s="5"/>
      <c r="J14" s="12">
        <v>0</v>
      </c>
      <c r="K14" s="13">
        <f>J14/$D$9</f>
        <v>0</v>
      </c>
    </row>
    <row r="15" spans="1:11" x14ac:dyDescent="0.25">
      <c r="A15" s="4" t="s">
        <v>16</v>
      </c>
      <c r="B15" s="5" t="s">
        <v>17</v>
      </c>
      <c r="C15" s="5"/>
      <c r="D15" s="10">
        <f>SUM(D12:D14)</f>
        <v>750000</v>
      </c>
      <c r="E15" s="14">
        <f>D15/$D$9</f>
        <v>150</v>
      </c>
      <c r="G15" s="4" t="s">
        <v>16</v>
      </c>
      <c r="H15" s="5" t="s">
        <v>17</v>
      </c>
      <c r="I15" s="5"/>
      <c r="J15" s="10">
        <f>SUM(J12:J14)</f>
        <v>750000</v>
      </c>
      <c r="K15" s="14">
        <f>J15/$D$9</f>
        <v>150</v>
      </c>
    </row>
    <row r="16" spans="1:11" x14ac:dyDescent="0.25">
      <c r="A16" s="4" t="s">
        <v>18</v>
      </c>
      <c r="B16" s="5" t="s">
        <v>19</v>
      </c>
      <c r="C16" s="5"/>
      <c r="D16" s="15">
        <f>IF((D13*0.4286)-D12&lt;0,(D13*0.4286)-D12,0)</f>
        <v>0</v>
      </c>
      <c r="E16" s="16">
        <f>D16/$D$9</f>
        <v>0</v>
      </c>
      <c r="G16" s="4" t="s">
        <v>18</v>
      </c>
      <c r="H16" s="5" t="s">
        <v>19</v>
      </c>
      <c r="I16" s="5"/>
      <c r="J16" s="15">
        <f>IF((J13*0.4286)-J12&lt;0,(J13*0.4286)-J12,0)</f>
        <v>0</v>
      </c>
      <c r="K16" s="16">
        <f>J16/$D$9</f>
        <v>0</v>
      </c>
    </row>
    <row r="17" spans="1:11" x14ac:dyDescent="0.25">
      <c r="A17" s="4" t="s">
        <v>20</v>
      </c>
      <c r="B17" s="5" t="s">
        <v>21</v>
      </c>
      <c r="C17" s="5"/>
      <c r="D17" s="15"/>
      <c r="E17" s="16"/>
      <c r="G17" s="17" t="s">
        <v>20</v>
      </c>
      <c r="H17" s="1" t="s">
        <v>22</v>
      </c>
    </row>
    <row r="18" spans="1:11" x14ac:dyDescent="0.25">
      <c r="A18" s="4"/>
      <c r="B18" s="5" t="s">
        <v>23</v>
      </c>
      <c r="C18" s="16">
        <v>142</v>
      </c>
      <c r="D18" s="15"/>
      <c r="E18" s="16"/>
      <c r="G18" s="17" t="s">
        <v>24</v>
      </c>
      <c r="H18" s="18" t="s">
        <v>25</v>
      </c>
    </row>
    <row r="19" spans="1:11" x14ac:dyDescent="0.25">
      <c r="A19" s="4"/>
      <c r="B19" s="5" t="s">
        <v>26</v>
      </c>
      <c r="C19" s="19">
        <v>3.7999999999999999E-2</v>
      </c>
      <c r="D19" s="15"/>
      <c r="E19" s="16"/>
      <c r="G19" s="17"/>
      <c r="H19" s="5" t="s">
        <v>23</v>
      </c>
      <c r="I19" s="16">
        <v>142</v>
      </c>
    </row>
    <row r="20" spans="1:11" x14ac:dyDescent="0.25">
      <c r="A20" s="4"/>
      <c r="B20" s="5" t="s">
        <v>27</v>
      </c>
      <c r="C20" s="16">
        <f>C18*(1+C19)</f>
        <v>147.39600000000002</v>
      </c>
      <c r="D20" s="15"/>
      <c r="E20" s="16"/>
      <c r="G20" s="17"/>
      <c r="H20" s="5" t="s">
        <v>26</v>
      </c>
      <c r="I20" s="19">
        <v>3.7999999999999999E-2</v>
      </c>
    </row>
    <row r="21" spans="1:11" x14ac:dyDescent="0.25">
      <c r="A21" s="4"/>
      <c r="B21" s="5" t="s">
        <v>28</v>
      </c>
      <c r="C21" s="5"/>
      <c r="D21" s="20">
        <f>E21*D9</f>
        <v>-13019.999999999925</v>
      </c>
      <c r="E21" s="21">
        <f>IF(C20-(E15+E16)&lt;0,C20-(E15+E16),0)</f>
        <v>-2.603999999999985</v>
      </c>
      <c r="G21" s="17"/>
      <c r="H21" s="5" t="s">
        <v>27</v>
      </c>
      <c r="I21" s="16">
        <f>I19*(1+I20)</f>
        <v>147.39600000000002</v>
      </c>
    </row>
    <row r="22" spans="1:11" x14ac:dyDescent="0.25">
      <c r="A22" s="4" t="s">
        <v>29</v>
      </c>
      <c r="B22" s="5" t="s">
        <v>30</v>
      </c>
      <c r="C22" s="5"/>
      <c r="D22" s="22">
        <v>0</v>
      </c>
      <c r="E22" s="23">
        <f t="shared" ref="E22:E23" si="0">D22/$D$9</f>
        <v>0</v>
      </c>
      <c r="H22" s="5"/>
      <c r="I22" s="5"/>
    </row>
    <row r="23" spans="1:11" x14ac:dyDescent="0.25">
      <c r="A23" s="4" t="s">
        <v>31</v>
      </c>
      <c r="B23" s="5" t="s">
        <v>32</v>
      </c>
      <c r="C23" s="5"/>
      <c r="D23" s="15">
        <f>SUM(D15:D22)</f>
        <v>736980.00000000012</v>
      </c>
      <c r="E23" s="16">
        <f t="shared" si="0"/>
        <v>147.39600000000002</v>
      </c>
      <c r="H23" s="24" t="s">
        <v>33</v>
      </c>
    </row>
    <row r="24" spans="1:11" x14ac:dyDescent="0.25">
      <c r="A24" s="4"/>
      <c r="B24" s="5"/>
      <c r="C24" s="25"/>
      <c r="D24" s="20"/>
      <c r="E24" s="16"/>
    </row>
    <row r="25" spans="1:11" x14ac:dyDescent="0.25">
      <c r="A25" s="4"/>
      <c r="B25" s="5"/>
      <c r="C25" s="16"/>
      <c r="G25" s="17" t="s">
        <v>34</v>
      </c>
      <c r="H25" s="18" t="s">
        <v>35</v>
      </c>
    </row>
    <row r="26" spans="1:11" x14ac:dyDescent="0.25">
      <c r="A26" s="4"/>
      <c r="B26" s="5"/>
      <c r="C26" s="5"/>
      <c r="D26" s="20"/>
      <c r="E26" s="26"/>
      <c r="G26" s="17"/>
      <c r="H26" s="27" t="s">
        <v>36</v>
      </c>
      <c r="I26" s="28">
        <v>150</v>
      </c>
    </row>
    <row r="27" spans="1:11" x14ac:dyDescent="0.25">
      <c r="A27" s="4"/>
      <c r="B27" s="5"/>
      <c r="C27" s="5"/>
      <c r="D27" s="29"/>
      <c r="E27" s="16"/>
      <c r="G27" s="17"/>
      <c r="I27" s="25"/>
    </row>
    <row r="28" spans="1:11" x14ac:dyDescent="0.25">
      <c r="G28" s="17"/>
      <c r="H28" s="5" t="s">
        <v>28</v>
      </c>
      <c r="I28" s="30"/>
      <c r="J28" s="31">
        <f>K28*J9</f>
        <v>0</v>
      </c>
      <c r="K28" s="32">
        <f>IF(MAX(I21,I26)-K15-K16&lt;0,MAX(I21,I26)-K15-K16,0)</f>
        <v>0</v>
      </c>
    </row>
    <row r="29" spans="1:11" x14ac:dyDescent="0.25">
      <c r="G29" s="4" t="s">
        <v>29</v>
      </c>
      <c r="H29" s="5" t="s">
        <v>30</v>
      </c>
      <c r="I29" s="5"/>
      <c r="J29" s="22">
        <v>0</v>
      </c>
      <c r="K29" s="23">
        <f>J29/$D$9</f>
        <v>0</v>
      </c>
    </row>
    <row r="30" spans="1:11" x14ac:dyDescent="0.25">
      <c r="A30" s="4"/>
      <c r="B30" s="5"/>
      <c r="C30" s="5"/>
      <c r="D30" s="15"/>
      <c r="E30" s="21"/>
      <c r="G30" s="4" t="s">
        <v>31</v>
      </c>
      <c r="H30" s="5" t="s">
        <v>32</v>
      </c>
      <c r="I30" s="5"/>
      <c r="J30" s="15">
        <f>SUM(J15:J28)</f>
        <v>750000</v>
      </c>
      <c r="K30" s="16">
        <f t="shared" ref="K30" si="1">J30/$D$9</f>
        <v>150</v>
      </c>
    </row>
    <row r="31" spans="1:11" x14ac:dyDescent="0.25">
      <c r="A31" s="6"/>
      <c r="B31" s="5"/>
      <c r="C31" s="5"/>
      <c r="D31" s="5"/>
      <c r="E31" s="5"/>
      <c r="J31" s="31"/>
    </row>
    <row r="32" spans="1:11" x14ac:dyDescent="0.25">
      <c r="A32" s="6"/>
      <c r="B32" s="5"/>
      <c r="C32" s="5"/>
      <c r="D32" s="5"/>
      <c r="E32" s="5"/>
      <c r="G32" s="17" t="s">
        <v>37</v>
      </c>
      <c r="H32" s="33" t="s">
        <v>38</v>
      </c>
      <c r="J32" s="31">
        <f>J30-D23</f>
        <v>13019.999999999884</v>
      </c>
      <c r="K32" s="34">
        <f>J32/$D$9</f>
        <v>2.6039999999999766</v>
      </c>
    </row>
    <row r="33" spans="1:7" x14ac:dyDescent="0.25">
      <c r="A33" s="4"/>
      <c r="B33" s="5"/>
      <c r="C33" s="5"/>
      <c r="D33" s="8"/>
      <c r="E33" s="5"/>
    </row>
    <row r="34" spans="1:7" x14ac:dyDescent="0.25">
      <c r="A34" s="4"/>
      <c r="B34" s="5"/>
      <c r="C34" s="5"/>
      <c r="D34" s="10"/>
      <c r="E34" s="21"/>
    </row>
    <row r="35" spans="1:7" x14ac:dyDescent="0.25">
      <c r="A35" s="4"/>
      <c r="B35" s="5"/>
      <c r="C35" s="5"/>
      <c r="D35" s="10"/>
      <c r="E35" s="21"/>
    </row>
    <row r="36" spans="1:7" x14ac:dyDescent="0.25">
      <c r="A36" s="4"/>
      <c r="B36" s="5"/>
      <c r="C36" s="5"/>
      <c r="D36" s="20"/>
      <c r="E36" s="21"/>
    </row>
    <row r="37" spans="1:7" x14ac:dyDescent="0.25">
      <c r="A37" s="4"/>
      <c r="B37" s="5"/>
      <c r="C37" s="5"/>
      <c r="D37" s="20"/>
      <c r="E37" s="21"/>
    </row>
    <row r="38" spans="1:7" x14ac:dyDescent="0.25">
      <c r="A38" s="4"/>
      <c r="B38" s="5"/>
      <c r="C38" s="16"/>
      <c r="D38" s="15"/>
      <c r="E38" s="21"/>
    </row>
    <row r="39" spans="1:7" x14ac:dyDescent="0.25">
      <c r="A39" s="4"/>
      <c r="B39" s="5"/>
      <c r="C39" s="34"/>
      <c r="D39" s="15"/>
      <c r="E39" s="21"/>
    </row>
    <row r="40" spans="1:7" x14ac:dyDescent="0.25">
      <c r="A40" s="4"/>
      <c r="B40" s="5"/>
      <c r="C40" s="5"/>
      <c r="D40" s="20"/>
      <c r="E40" s="21"/>
    </row>
    <row r="41" spans="1:7" x14ac:dyDescent="0.25">
      <c r="A41" s="4"/>
      <c r="B41" s="5"/>
      <c r="C41" s="5"/>
      <c r="D41" s="35"/>
      <c r="E41" s="36"/>
    </row>
    <row r="42" spans="1:7" x14ac:dyDescent="0.25">
      <c r="A42" s="4"/>
      <c r="B42" s="5"/>
      <c r="C42" s="5"/>
      <c r="D42" s="15"/>
      <c r="E42" s="21"/>
    </row>
    <row r="43" spans="1:7" x14ac:dyDescent="0.25">
      <c r="A43" s="4"/>
      <c r="B43" s="5"/>
      <c r="C43" s="5"/>
      <c r="D43" s="5"/>
      <c r="E43" s="5"/>
    </row>
    <row r="44" spans="1:7" x14ac:dyDescent="0.25">
      <c r="A44" s="4"/>
      <c r="B44" s="5"/>
      <c r="C44" s="5"/>
      <c r="D44" s="15"/>
      <c r="E44" s="16"/>
    </row>
    <row r="45" spans="1:7" x14ac:dyDescent="0.25">
      <c r="G45" s="17"/>
    </row>
    <row r="46" spans="1:7" x14ac:dyDescent="0.25">
      <c r="G46" s="17"/>
    </row>
    <row r="47" spans="1:7" x14ac:dyDescent="0.25">
      <c r="G47" s="17"/>
    </row>
    <row r="48" spans="1:7" x14ac:dyDescent="0.25">
      <c r="G48" s="17"/>
    </row>
    <row r="49" spans="7:7" x14ac:dyDescent="0.25">
      <c r="G49" s="17"/>
    </row>
    <row r="50" spans="7:7" x14ac:dyDescent="0.25">
      <c r="G50" s="17"/>
    </row>
    <row r="51" spans="7:7" x14ac:dyDescent="0.25">
      <c r="G51" s="17"/>
    </row>
    <row r="52" spans="7:7" x14ac:dyDescent="0.25">
      <c r="G52" s="17"/>
    </row>
    <row r="53" spans="7:7" x14ac:dyDescent="0.25">
      <c r="G53" s="17"/>
    </row>
    <row r="54" spans="7:7" x14ac:dyDescent="0.25">
      <c r="G54" s="17"/>
    </row>
    <row r="55" spans="7:7" x14ac:dyDescent="0.25">
      <c r="G55" s="17"/>
    </row>
    <row r="56" spans="7:7" x14ac:dyDescent="0.25">
      <c r="G56" s="17"/>
    </row>
    <row r="57" spans="7:7" x14ac:dyDescent="0.25">
      <c r="G57" s="17"/>
    </row>
    <row r="58" spans="7:7" x14ac:dyDescent="0.25">
      <c r="G58" s="17"/>
    </row>
    <row r="59" spans="7:7" x14ac:dyDescent="0.25">
      <c r="G59" s="17"/>
    </row>
    <row r="60" spans="7:7" x14ac:dyDescent="0.25">
      <c r="G60" s="17"/>
    </row>
    <row r="61" spans="7:7" x14ac:dyDescent="0.25">
      <c r="G61" s="17"/>
    </row>
    <row r="62" spans="7:7" x14ac:dyDescent="0.25">
      <c r="G62" s="17"/>
    </row>
    <row r="63" spans="7:7" x14ac:dyDescent="0.25">
      <c r="G63" s="17"/>
    </row>
    <row r="64" spans="7:7" x14ac:dyDescent="0.25">
      <c r="G64" s="17"/>
    </row>
    <row r="65" spans="7:7" x14ac:dyDescent="0.25">
      <c r="G65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69" spans="7:7" x14ac:dyDescent="0.25">
      <c r="G69" s="17"/>
    </row>
    <row r="70" spans="7:7" x14ac:dyDescent="0.25">
      <c r="G70" s="17"/>
    </row>
    <row r="71" spans="7:7" x14ac:dyDescent="0.25">
      <c r="G71" s="17"/>
    </row>
    <row r="72" spans="7:7" x14ac:dyDescent="0.25">
      <c r="G72" s="17"/>
    </row>
    <row r="73" spans="7:7" x14ac:dyDescent="0.25">
      <c r="G73" s="17"/>
    </row>
    <row r="74" spans="7:7" x14ac:dyDescent="0.25">
      <c r="G74" s="17"/>
    </row>
    <row r="75" spans="7:7" x14ac:dyDescent="0.25">
      <c r="G75" s="17"/>
    </row>
    <row r="76" spans="7:7" x14ac:dyDescent="0.25">
      <c r="G76" s="17"/>
    </row>
    <row r="77" spans="7:7" x14ac:dyDescent="0.25">
      <c r="G77" s="17"/>
    </row>
    <row r="78" spans="7:7" x14ac:dyDescent="0.25">
      <c r="G78" s="17"/>
    </row>
    <row r="79" spans="7:7" x14ac:dyDescent="0.25">
      <c r="G79" s="17"/>
    </row>
    <row r="80" spans="7:7" x14ac:dyDescent="0.25">
      <c r="G80" s="17"/>
    </row>
    <row r="81" spans="7:7" x14ac:dyDescent="0.25">
      <c r="G81" s="17"/>
    </row>
    <row r="82" spans="7:7" x14ac:dyDescent="0.25">
      <c r="G82" s="17"/>
    </row>
    <row r="83" spans="7:7" x14ac:dyDescent="0.25">
      <c r="G83" s="17"/>
    </row>
    <row r="84" spans="7:7" x14ac:dyDescent="0.25">
      <c r="G84" s="17"/>
    </row>
    <row r="85" spans="7:7" x14ac:dyDescent="0.25">
      <c r="G85" s="17"/>
    </row>
    <row r="86" spans="7:7" x14ac:dyDescent="0.25">
      <c r="G86" s="17"/>
    </row>
    <row r="87" spans="7:7" x14ac:dyDescent="0.25">
      <c r="G87" s="17"/>
    </row>
  </sheetData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higher of recon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2014-08-15T15:22:50Z</dcterms:created>
  <dcterms:modified xsi:type="dcterms:W3CDTF">2014-08-15T15:23:50Z</dcterms:modified>
</cp:coreProperties>
</file>